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cesionesXLSX" sheetId="1" state="visible" r:id="rId3"/>
    <sheet name="Resumen" sheetId="2" state="visible" r:id="rId4"/>
  </sheets>
  <definedNames>
    <definedName function="false" hidden="false" localSheetId="0" name="_xlnm.Print_Titles" vbProcedure="false">concesionesXLSX!$1:$1</definedName>
    <definedName function="false" hidden="true" localSheetId="0" name="_xlnm._FilterDatabase" vbProcedure="false">concesionesXLSX!$A$1:$M$13</definedName>
    <definedName function="false" hidden="false" name="JR_PAGE_ANCHOR_0_1" vbProcedure="false">concesionesXLSX!$A$1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<sst xmlns="http://schemas.openxmlformats.org/spreadsheetml/2006/main" count="176" uniqueCount="102">
  <si>
    <t xml:space="preserve">Administración</t>
  </si>
  <si>
    <t xml:space="preserve">Departamento</t>
  </si>
  <si>
    <t xml:space="preserve">Órgano</t>
  </si>
  <si>
    <t xml:space="preserve">Código BDNS</t>
  </si>
  <si>
    <t xml:space="preserve">Convocatoria</t>
  </si>
  <si>
    <t xml:space="preserve">URL de las BBRR</t>
  </si>
  <si>
    <t xml:space="preserve">Código de concesión</t>
  </si>
  <si>
    <t xml:space="preserve">Fecha de concesión</t>
  </si>
  <si>
    <t xml:space="preserve">Fecha de registro</t>
  </si>
  <si>
    <t xml:space="preserve">Beneficiario</t>
  </si>
  <si>
    <t xml:space="preserve">Importe</t>
  </si>
  <si>
    <t xml:space="preserve">Instrumento</t>
  </si>
  <si>
    <t xml:space="preserve">Ayuda equivalente</t>
  </si>
  <si>
    <t xml:space="preserve">LOCAL</t>
  </si>
  <si>
    <t xml:space="preserve">PALMAS DE GRAN CANARIA, LAS</t>
  </si>
  <si>
    <t xml:space="preserve">AYUNTAMIENTO DE LAS PALMAS DE GRAN CANARIA</t>
  </si>
  <si>
    <t xml:space="preserve">894849</t>
  </si>
  <si>
    <t xml:space="preserve">RES 125, 24/03/26, DE LA PRESIDENCIA DEL IMD, POR LA QUE SE RESUELVE AUTORIZAR EL GASTO, APROBAR LA CONVOCATORIA Y ANEXOS CORRESPONDIENTES A LA CONVOCATORIA DE SUBVENCIONES DEL IMD, EN RÉGIMEN DE CC, DESTINADAS AL FOMENTO DEL DEPORTE ADAPTADO</t>
  </si>
  <si>
    <t xml:space="preserve">https://deporteslaspalmasgc.com</t>
  </si>
  <si>
    <t xml:space="preserve">SB157459849</t>
  </si>
  <si>
    <t xml:space="preserve">24/09/2026</t>
  </si>
  <si>
    <t xml:space="preserve">G35249069 ASOC DEPORTIVA DE MINUSVALIDOS ECONY</t>
  </si>
  <si>
    <t xml:space="preserve">SUBVENCIÓN y ENTREGA DINERARIA SIN CONTRAPRESTACIÓN </t>
  </si>
  <si>
    <t xml:space="preserve">AUTONOMICA</t>
  </si>
  <si>
    <t xml:space="preserve">CANARIAS</t>
  </si>
  <si>
    <t xml:space="preserve">CONSEJERÍA DE EDUCACIÓN, FORMACIÓN PROFESIONAL, ACTIVIDAD FÍSICA Y DEPORTES</t>
  </si>
  <si>
    <t xml:space="preserve">868522</t>
  </si>
  <si>
    <t xml:space="preserve">DESPLAZAMIENTOS A ACTIVIDADES DEPORTIVAS</t>
  </si>
  <si>
    <t xml:space="preserve">https://www.gobiernodecanarias.org/boc/2019/245/001.html</t>
  </si>
  <si>
    <t xml:space="preserve">SB156632850</t>
  </si>
  <si>
    <t xml:space="preserve">07/08/2026</t>
  </si>
  <si>
    <t xml:space="preserve">28/08/2026</t>
  </si>
  <si>
    <t xml:space="preserve">G35249069 ASOCIACION DEPORTIVA DE MINUSVALIDONY</t>
  </si>
  <si>
    <t xml:space="preserve">CABILDO INSULAR DE GRAN CANARIA</t>
  </si>
  <si>
    <t xml:space="preserve">INSTITUTO INS. DE DEPORTES DE GRAN CANARIA</t>
  </si>
  <si>
    <t xml:space="preserve">920956</t>
  </si>
  <si>
    <t xml:space="preserve">CONVOCATORIA DE SUBVENCIONES PARA SUFRAGAR GASTOS SOPORTADOS POR LOS CLUBES DEPORTIVOS DE GRAN CANARIA POR LA SITUACIÓN DE SU PARTICIPACIÓN EN COMPETICIONES OFICIALES DE ÁMBITO INTERNACIONAL EN LA TEMPORADA 2025/2026</t>
  </si>
  <si>
    <t xml:space="preserve">http://cabildo.grancanaria.com/documents/10180/461059/Ordenanza+General+de+Subvenciones+del+Cabildo+de+Gran+Canaria./ba4aae17-0ce8-4464-9fa0-6e378c4113d0?version=1.0</t>
  </si>
  <si>
    <t xml:space="preserve">SB155813644</t>
  </si>
  <si>
    <t xml:space="preserve">31/07/2026</t>
  </si>
  <si>
    <t xml:space="preserve">INSTITUTO DE ATENCION SOCIAL Y SOCIO-SANITARIO</t>
  </si>
  <si>
    <t xml:space="preserve">918854</t>
  </si>
  <si>
    <t xml:space="preserve">Escuela de BSR Econy Gran Canaria Accesible 2026</t>
  </si>
  <si>
    <t xml:space="preserve">https://ias.sedelectronica.es/</t>
  </si>
  <si>
    <t xml:space="preserve">SB155327482</t>
  </si>
  <si>
    <t xml:space="preserve">01/07/2026</t>
  </si>
  <si>
    <t xml:space="preserve">16/07/2026</t>
  </si>
  <si>
    <t xml:space="preserve">877613</t>
  </si>
  <si>
    <t xml:space="preserve">Clubes deportivos canarios 2026</t>
  </si>
  <si>
    <t xml:space="preserve">https://www.gobiernodecanarias.org/boc/2025/017/330.html</t>
  </si>
  <si>
    <t xml:space="preserve">SB152615523</t>
  </si>
  <si>
    <t xml:space="preserve">18/05/2026</t>
  </si>
  <si>
    <t xml:space="preserve">01/06/2026</t>
  </si>
  <si>
    <t xml:space="preserve">SB151929141</t>
  </si>
  <si>
    <t xml:space="preserve">19/05/2026</t>
  </si>
  <si>
    <t xml:space="preserve">SB154712326</t>
  </si>
  <si>
    <t xml:space="preserve">12/05/2026</t>
  </si>
  <si>
    <t xml:space="preserve">08/07/2026</t>
  </si>
  <si>
    <t xml:space="preserve">903442</t>
  </si>
  <si>
    <t xml:space="preserve">RES 192, 30/04/26, DE LA PRESIDENCIA DEL IMD POR LA QIE SE CONCEDE LA SUBVENCIÓN NOMINATIVA A ASOC DEPORTIVA DE MINUSVALIDOS ECONY POR SU PARTICION EN COMPETIONES OFICIALES</t>
  </si>
  <si>
    <t xml:space="preserve">SB151086477</t>
  </si>
  <si>
    <t xml:space="preserve">30/04/2026</t>
  </si>
  <si>
    <t xml:space="preserve">05/05/2026</t>
  </si>
  <si>
    <t xml:space="preserve">906575</t>
  </si>
  <si>
    <t xml:space="preserve">Subvención nominativa a favor de la Asociación Deportiva de Minusválidos Econy para ayuda a la gestión - 2º pago de la temporada 2025/2026.</t>
  </si>
  <si>
    <t xml:space="preserve">https://transparencia.grancanaria.com/documents/150668/1274749/Ordenanza+General+de+Subvenciones+del+Cabildo+de+Gran+Canaria.pdf/12857022-e8e6-c930-4d86-3b64c83a59be?t=1709038908494</t>
  </si>
  <si>
    <t xml:space="preserve">SB151902172</t>
  </si>
  <si>
    <t xml:space="preserve">12/03/2026</t>
  </si>
  <si>
    <t xml:space="preserve">906973</t>
  </si>
  <si>
    <t xml:space="preserve">CLUBES DE ÉLITE 2026 - C.D. AGRUPACION DEPORTIVA DE MINUSVALIDOS ECONY</t>
  </si>
  <si>
    <t xml:space="preserve">https://sede.gobiernodecanarias.org/sede/</t>
  </si>
  <si>
    <t xml:space="preserve">SB152059337</t>
  </si>
  <si>
    <t xml:space="preserve">03/03/2026</t>
  </si>
  <si>
    <t xml:space="preserve">20/05/2026</t>
  </si>
  <si>
    <t xml:space="preserve">834611</t>
  </si>
  <si>
    <t xml:space="preserve">Res 259, de la presidencia del IMD, 23/05/25, por la que se resuelve autorizar el gasto, aprobar la convocatoria y anexos de la convocatoria de subvenciones del IMD, en régimen de c.c, destinadas al fomento del deporte adaptado 24/25</t>
  </si>
  <si>
    <t xml:space="preserve">SB136698060</t>
  </si>
  <si>
    <t xml:space="preserve">23/11/2025</t>
  </si>
  <si>
    <t xml:space="preserve">25/11/2025</t>
  </si>
  <si>
    <t xml:space="preserve">841464</t>
  </si>
  <si>
    <t xml:space="preserve">SUBVENCIÓN DICAPACIDAD - 2025</t>
  </si>
  <si>
    <t xml:space="preserve">SB136298011</t>
  </si>
  <si>
    <t xml:space="preserve">10/11/2025</t>
  </si>
  <si>
    <t xml:space="preserve">12/11/2025</t>
  </si>
  <si>
    <t xml:space="preserve">ASOCIACIÓN DEPORTIVA DE MINUSVÁLIDOS ECONY · CIF G35249069</t>
  </si>
  <si>
    <t xml:space="preserve">Subvenciones y Ayudas Públicas 2025 - 2026</t>
  </si>
  <si>
    <t xml:space="preserve">Cifras calculadas con fórmulas a partir de la hoja «concesionesXLSX» (datos originales, sin modificar).</t>
  </si>
  <si>
    <t xml:space="preserve">Totales</t>
  </si>
  <si>
    <t xml:space="preserve">N.º de concesiones</t>
  </si>
  <si>
    <t xml:space="preserve">Importe total concedido</t>
  </si>
  <si>
    <t xml:space="preserve">Ayuda equivalente total</t>
  </si>
  <si>
    <t xml:space="preserve">Comprobación: importe = ayuda equivalente</t>
  </si>
  <si>
    <t xml:space="preserve">Por tipo de administración</t>
  </si>
  <si>
    <t xml:space="preserve">Concepto</t>
  </si>
  <si>
    <t xml:space="preserve">N.º</t>
  </si>
  <si>
    <t xml:space="preserve">Local</t>
  </si>
  <si>
    <t xml:space="preserve">Autonómica</t>
  </si>
  <si>
    <t xml:space="preserve">Total</t>
  </si>
  <si>
    <t xml:space="preserve">Por órgano concedente</t>
  </si>
  <si>
    <t xml:space="preserve">Por año de concesión</t>
  </si>
  <si>
    <t xml:space="preserve">2025</t>
  </si>
  <si>
    <t xml:space="preserve">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</si>
</sst>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"/>
    <numFmt numFmtId="167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u val="single"/>
      <sz val="9"/>
      <color rgb="FF1F5FA8"/>
      <name val="Arial"/>
      <family val="0"/>
      <charset val="1"/>
    </font>
    <font>
      <b val="true"/>
      <sz val="9"/>
      <color rgb="FF6B7785"/>
      <name val="Arial"/>
      <family val="0"/>
      <charset val="1"/>
    </font>
    <font>
      <b val="true"/>
      <sz val="16"/>
      <color rgb="FF1F3A5F"/>
      <name val="Arial"/>
      <family val="0"/>
      <charset val="1"/>
    </font>
    <font>
      <i val="true"/>
      <sz val="9"/>
      <color rgb="FF6B7785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F3A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theme="8" tint="0.5999"/>
        <bgColor rgb="FFC9D3DF"/>
      </patternFill>
    </fill>
    <fill>
      <patternFill patternType="solid">
        <fgColor rgb="FF1F3A5F"/>
        <bgColor rgb="FF333333"/>
      </patternFill>
    </fill>
    <fill>
      <patternFill patternType="solid">
        <fgColor rgb="FFF7F9FB"/>
        <bgColor rgb="FFFFFFFF"/>
      </patternFill>
    </fill>
    <fill>
      <patternFill patternType="solid">
        <fgColor rgb="FFEEF2F7"/>
        <bgColor rgb="FFF7F9FB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3DF"/>
      </bottom>
      <diagonal/>
    </border>
    <border diagonalUp="false" diagonalDown="false">
      <left/>
      <right/>
      <top style="thin">
        <color rgb="FF1F3A5F"/>
      </top>
      <bottom style="thin">
        <color rgb="FF1F3A5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40% - Accent5" xfId="20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7F9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5FA8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5"/>
      <rgbColor rgb="FF9999FF"/>
      <rgbColor rgb="FF993366"/>
      <rgbColor rgb="FFF7F9FB"/>
      <rgbColor rgb="FFEEF2F7"/>
      <rgbColor rgb="FF660066"/>
      <rgbColor rgb="FFFF8080"/>
      <rgbColor rgb="FF1F5FA8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DD7E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eporteslaspalmasgc.com/" TargetMode="External"/><Relationship Id="rId2" Type="http://schemas.openxmlformats.org/officeDocument/2006/relationships/hyperlink" Target="https://www.gobiernodecanarias.org/boc/2019/245/001.html" TargetMode="External"/><Relationship Id="rId3" Type="http://schemas.openxmlformats.org/officeDocument/2006/relationships/hyperlink" Target="http://cabildo.grancanaria.com/documents/10180/461059/Ordenanza+General+de+Subvenciones+del+Cabildo+de+Gran+Canaria./ba4aae17-0ce8-4464-9fa0-6e378c4113d0?version=1.0" TargetMode="External"/><Relationship Id="rId4" Type="http://schemas.openxmlformats.org/officeDocument/2006/relationships/hyperlink" Target="https://ias.sedelectronica.es/" TargetMode="External"/><Relationship Id="rId5" Type="http://schemas.openxmlformats.org/officeDocument/2006/relationships/hyperlink" Target="https://www.gobiernodecanarias.org/boc/2025/017/330.html" TargetMode="External"/><Relationship Id="rId6" Type="http://schemas.openxmlformats.org/officeDocument/2006/relationships/hyperlink" Target="https://www.gobiernodecanarias.org/boc/2025/017/330.html" TargetMode="External"/><Relationship Id="rId7" Type="http://schemas.openxmlformats.org/officeDocument/2006/relationships/hyperlink" Target="https://www.gobiernodecanarias.org/boc/2019/245/001.html" TargetMode="External"/><Relationship Id="rId8" Type="http://schemas.openxmlformats.org/officeDocument/2006/relationships/hyperlink" Target="https://deporteslaspalmasgc.com/" TargetMode="External"/><Relationship Id="rId9" Type="http://schemas.openxmlformats.org/officeDocument/2006/relationships/hyperlink" Target="https://transparencia.grancanaria.com/documents/150668/1274749/Ordenanza+General+de+Subvenciones+del+Cabildo+de+Gran+Canaria.pdf/12857022-e8e6-c930-4d86-3b64c83a59be?t=1709038908494" TargetMode="External"/><Relationship Id="rId10" Type="http://schemas.openxmlformats.org/officeDocument/2006/relationships/hyperlink" Target="https://sede.gobiernodecanarias.org/sede/" TargetMode="External"/><Relationship Id="rId11" Type="http://schemas.openxmlformats.org/officeDocument/2006/relationships/hyperlink" Target="https://deporteslaspalmasgc.com/" TargetMode="External"/><Relationship Id="rId12" Type="http://schemas.openxmlformats.org/officeDocument/2006/relationships/hyperlink" Target="https://sede.gobiernodecanarias.org/sede/" TargetMode="External"/><Relationship Id="rId1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3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E3" activeCellId="0" sqref="E3"/>
    </sheetView>
  </sheetViews>
  <sheetFormatPr defaultColWidth="9.14843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5" min="5" style="0" width="55"/>
    <col collapsed="false" customWidth="true" hidden="false" outlineLevel="0" max="6" min="6" style="0" width="45"/>
    <col collapsed="false" customWidth="true" hidden="false" outlineLevel="0" max="7" min="7" style="0" width="15"/>
    <col collapsed="false" customWidth="true" hidden="false" outlineLevel="0" max="9" min="8" style="0" width="12"/>
    <col collapsed="false" customWidth="true" hidden="false" outlineLevel="0" max="10" min="10" style="0" width="34"/>
    <col collapsed="false" customWidth="true" hidden="false" outlineLevel="0" max="11" min="11" style="0" width="14"/>
    <col collapsed="false" customWidth="true" hidden="false" outlineLevel="0" max="12" min="12" style="0" width="46"/>
    <col collapsed="false" customWidth="true" hidden="false" outlineLevel="0" max="13" min="13" style="0" width="14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05" hidden="false" customHeight="true" outlineLevel="0" collapsed="false">
      <c r="A2" s="2" t="s">
        <v>13</v>
      </c>
      <c r="B2" s="3" t="s">
        <v>14</v>
      </c>
      <c r="C2" s="3" t="s">
        <v>15</v>
      </c>
      <c r="D2" s="2" t="s">
        <v>16</v>
      </c>
      <c r="E2" s="3" t="s">
        <v>17</v>
      </c>
      <c r="F2" s="4" t="s">
        <v>18</v>
      </c>
      <c r="G2" s="2" t="s">
        <v>19</v>
      </c>
      <c r="H2" s="2" t="s">
        <v>20</v>
      </c>
      <c r="I2" s="2" t="s">
        <v>20</v>
      </c>
      <c r="J2" s="3" t="s">
        <v>21</v>
      </c>
      <c r="K2" s="5" t="n">
        <v>6000</v>
      </c>
      <c r="L2" s="3" t="s">
        <v>22</v>
      </c>
      <c r="M2" s="5" t="n">
        <v>6000</v>
      </c>
    </row>
    <row r="3" customFormat="false" ht="46.5" hidden="false" customHeight="true" outlineLevel="0" collapsed="false">
      <c r="A3" s="6" t="s">
        <v>23</v>
      </c>
      <c r="B3" s="7" t="s">
        <v>24</v>
      </c>
      <c r="C3" s="7" t="s">
        <v>25</v>
      </c>
      <c r="D3" s="6" t="s">
        <v>26</v>
      </c>
      <c r="E3" s="7" t="s">
        <v>27</v>
      </c>
      <c r="F3" s="8" t="s">
        <v>28</v>
      </c>
      <c r="G3" s="6" t="s">
        <v>29</v>
      </c>
      <c r="H3" s="6" t="s">
        <v>30</v>
      </c>
      <c r="I3" s="6" t="s">
        <v>31</v>
      </c>
      <c r="J3" s="7" t="s">
        <v>32</v>
      </c>
      <c r="K3" s="9" t="n">
        <v>6496.96</v>
      </c>
      <c r="L3" s="7" t="s">
        <v>22</v>
      </c>
      <c r="M3" s="9" t="n">
        <v>6496.96</v>
      </c>
    </row>
    <row r="4" customFormat="false" ht="93.75" hidden="false" customHeight="true" outlineLevel="0" collapsed="false">
      <c r="A4" s="2" t="s">
        <v>13</v>
      </c>
      <c r="B4" s="3" t="s">
        <v>33</v>
      </c>
      <c r="C4" s="3" t="s">
        <v>34</v>
      </c>
      <c r="D4" s="2" t="s">
        <v>35</v>
      </c>
      <c r="E4" s="3" t="s">
        <v>36</v>
      </c>
      <c r="F4" s="4" t="s">
        <v>37</v>
      </c>
      <c r="G4" s="2" t="s">
        <v>38</v>
      </c>
      <c r="H4" s="2" t="s">
        <v>39</v>
      </c>
      <c r="I4" s="2" t="s">
        <v>39</v>
      </c>
      <c r="J4" s="3" t="s">
        <v>21</v>
      </c>
      <c r="K4" s="5" t="n">
        <v>20000</v>
      </c>
      <c r="L4" s="3" t="s">
        <v>22</v>
      </c>
      <c r="M4" s="5" t="n">
        <v>20000</v>
      </c>
    </row>
    <row r="5" customFormat="false" ht="34.5" hidden="false" customHeight="true" outlineLevel="0" collapsed="false">
      <c r="A5" s="6" t="s">
        <v>13</v>
      </c>
      <c r="B5" s="7" t="s">
        <v>33</v>
      </c>
      <c r="C5" s="7" t="s">
        <v>40</v>
      </c>
      <c r="D5" s="6" t="s">
        <v>41</v>
      </c>
      <c r="E5" s="7" t="s">
        <v>42</v>
      </c>
      <c r="F5" s="8" t="s">
        <v>43</v>
      </c>
      <c r="G5" s="6" t="s">
        <v>44</v>
      </c>
      <c r="H5" s="6" t="s">
        <v>45</v>
      </c>
      <c r="I5" s="6" t="s">
        <v>46</v>
      </c>
      <c r="J5" s="7" t="s">
        <v>21</v>
      </c>
      <c r="K5" s="9" t="n">
        <v>15000</v>
      </c>
      <c r="L5" s="7" t="s">
        <v>22</v>
      </c>
      <c r="M5" s="9" t="n">
        <v>15000</v>
      </c>
    </row>
    <row r="6" customFormat="false" ht="46.5" hidden="false" customHeight="true" outlineLevel="0" collapsed="false">
      <c r="A6" s="2" t="s">
        <v>23</v>
      </c>
      <c r="B6" s="3" t="s">
        <v>24</v>
      </c>
      <c r="C6" s="3" t="s">
        <v>25</v>
      </c>
      <c r="D6" s="2" t="s">
        <v>47</v>
      </c>
      <c r="E6" s="3" t="s">
        <v>48</v>
      </c>
      <c r="F6" s="4" t="s">
        <v>49</v>
      </c>
      <c r="G6" s="2" t="s">
        <v>50</v>
      </c>
      <c r="H6" s="2" t="s">
        <v>51</v>
      </c>
      <c r="I6" s="2" t="s">
        <v>52</v>
      </c>
      <c r="J6" s="3" t="s">
        <v>32</v>
      </c>
      <c r="K6" s="5" t="n">
        <v>59700</v>
      </c>
      <c r="L6" s="3" t="s">
        <v>22</v>
      </c>
      <c r="M6" s="5" t="n">
        <v>59700</v>
      </c>
    </row>
    <row r="7" customFormat="false" ht="46.5" hidden="false" customHeight="true" outlineLevel="0" collapsed="false">
      <c r="A7" s="6" t="s">
        <v>23</v>
      </c>
      <c r="B7" s="7" t="s">
        <v>24</v>
      </c>
      <c r="C7" s="7" t="s">
        <v>25</v>
      </c>
      <c r="D7" s="6" t="s">
        <v>47</v>
      </c>
      <c r="E7" s="7" t="s">
        <v>48</v>
      </c>
      <c r="F7" s="8" t="s">
        <v>49</v>
      </c>
      <c r="G7" s="6" t="s">
        <v>53</v>
      </c>
      <c r="H7" s="6" t="s">
        <v>51</v>
      </c>
      <c r="I7" s="6" t="s">
        <v>54</v>
      </c>
      <c r="J7" s="7" t="s">
        <v>32</v>
      </c>
      <c r="K7" s="9" t="n">
        <v>82373.26</v>
      </c>
      <c r="L7" s="7" t="s">
        <v>22</v>
      </c>
      <c r="M7" s="9" t="n">
        <v>82373.26</v>
      </c>
    </row>
    <row r="8" customFormat="false" ht="46.5" hidden="false" customHeight="true" outlineLevel="0" collapsed="false">
      <c r="A8" s="2" t="s">
        <v>23</v>
      </c>
      <c r="B8" s="3" t="s">
        <v>24</v>
      </c>
      <c r="C8" s="3" t="s">
        <v>25</v>
      </c>
      <c r="D8" s="2" t="s">
        <v>26</v>
      </c>
      <c r="E8" s="3" t="s">
        <v>27</v>
      </c>
      <c r="F8" s="4" t="s">
        <v>28</v>
      </c>
      <c r="G8" s="2" t="s">
        <v>55</v>
      </c>
      <c r="H8" s="2" t="s">
        <v>56</v>
      </c>
      <c r="I8" s="2" t="s">
        <v>57</v>
      </c>
      <c r="J8" s="3" t="s">
        <v>32</v>
      </c>
      <c r="K8" s="5" t="n">
        <v>4904.07</v>
      </c>
      <c r="L8" s="3" t="s">
        <v>22</v>
      </c>
      <c r="M8" s="5" t="n">
        <v>4904.07</v>
      </c>
    </row>
    <row r="9" customFormat="false" ht="81.75" hidden="false" customHeight="true" outlineLevel="0" collapsed="false">
      <c r="A9" s="6" t="s">
        <v>13</v>
      </c>
      <c r="B9" s="7" t="s">
        <v>14</v>
      </c>
      <c r="C9" s="7" t="s">
        <v>15</v>
      </c>
      <c r="D9" s="6" t="s">
        <v>58</v>
      </c>
      <c r="E9" s="7" t="s">
        <v>59</v>
      </c>
      <c r="F9" s="8" t="s">
        <v>18</v>
      </c>
      <c r="G9" s="6" t="s">
        <v>60</v>
      </c>
      <c r="H9" s="6" t="s">
        <v>61</v>
      </c>
      <c r="I9" s="6" t="s">
        <v>62</v>
      </c>
      <c r="J9" s="7" t="s">
        <v>21</v>
      </c>
      <c r="K9" s="9" t="n">
        <v>65000</v>
      </c>
      <c r="L9" s="7" t="s">
        <v>22</v>
      </c>
      <c r="M9" s="9" t="n">
        <v>65000</v>
      </c>
    </row>
    <row r="10" customFormat="false" ht="69.75" hidden="false" customHeight="true" outlineLevel="0" collapsed="false">
      <c r="A10" s="2" t="s">
        <v>13</v>
      </c>
      <c r="B10" s="3" t="s">
        <v>33</v>
      </c>
      <c r="C10" s="3" t="s">
        <v>34</v>
      </c>
      <c r="D10" s="2" t="s">
        <v>63</v>
      </c>
      <c r="E10" s="3" t="s">
        <v>64</v>
      </c>
      <c r="F10" s="4" t="s">
        <v>65</v>
      </c>
      <c r="G10" s="2" t="s">
        <v>66</v>
      </c>
      <c r="H10" s="2" t="s">
        <v>67</v>
      </c>
      <c r="I10" s="2" t="s">
        <v>54</v>
      </c>
      <c r="J10" s="3" t="s">
        <v>21</v>
      </c>
      <c r="K10" s="5" t="n">
        <v>112500</v>
      </c>
      <c r="L10" s="3" t="s">
        <v>22</v>
      </c>
      <c r="M10" s="5" t="n">
        <v>112500</v>
      </c>
    </row>
    <row r="11" customFormat="false" ht="46.5" hidden="false" customHeight="true" outlineLevel="0" collapsed="false">
      <c r="A11" s="6" t="s">
        <v>23</v>
      </c>
      <c r="B11" s="7" t="s">
        <v>24</v>
      </c>
      <c r="C11" s="7" t="s">
        <v>25</v>
      </c>
      <c r="D11" s="6" t="s">
        <v>68</v>
      </c>
      <c r="E11" s="7" t="s">
        <v>69</v>
      </c>
      <c r="F11" s="8" t="s">
        <v>70</v>
      </c>
      <c r="G11" s="6" t="s">
        <v>71</v>
      </c>
      <c r="H11" s="6" t="s">
        <v>72</v>
      </c>
      <c r="I11" s="6" t="s">
        <v>73</v>
      </c>
      <c r="J11" s="7" t="s">
        <v>32</v>
      </c>
      <c r="K11" s="9" t="n">
        <v>36797.95</v>
      </c>
      <c r="L11" s="7" t="s">
        <v>22</v>
      </c>
      <c r="M11" s="9" t="n">
        <v>36797.95</v>
      </c>
    </row>
    <row r="12" customFormat="false" ht="81.75" hidden="false" customHeight="true" outlineLevel="0" collapsed="false">
      <c r="A12" s="2" t="s">
        <v>13</v>
      </c>
      <c r="B12" s="3" t="s">
        <v>14</v>
      </c>
      <c r="C12" s="3" t="s">
        <v>15</v>
      </c>
      <c r="D12" s="2" t="s">
        <v>74</v>
      </c>
      <c r="E12" s="3" t="s">
        <v>75</v>
      </c>
      <c r="F12" s="4" t="s">
        <v>18</v>
      </c>
      <c r="G12" s="2" t="s">
        <v>76</v>
      </c>
      <c r="H12" s="2" t="s">
        <v>77</v>
      </c>
      <c r="I12" s="2" t="s">
        <v>78</v>
      </c>
      <c r="J12" s="3" t="s">
        <v>21</v>
      </c>
      <c r="K12" s="5" t="n">
        <v>7500</v>
      </c>
      <c r="L12" s="3" t="s">
        <v>22</v>
      </c>
      <c r="M12" s="5" t="n">
        <v>7500</v>
      </c>
    </row>
    <row r="13" customFormat="false" ht="46.5" hidden="false" customHeight="true" outlineLevel="0" collapsed="false">
      <c r="A13" s="6" t="s">
        <v>23</v>
      </c>
      <c r="B13" s="7" t="s">
        <v>24</v>
      </c>
      <c r="C13" s="7" t="s">
        <v>25</v>
      </c>
      <c r="D13" s="6" t="s">
        <v>79</v>
      </c>
      <c r="E13" s="7" t="s">
        <v>80</v>
      </c>
      <c r="F13" s="8" t="s">
        <v>70</v>
      </c>
      <c r="G13" s="6" t="s">
        <v>81</v>
      </c>
      <c r="H13" s="6" t="s">
        <v>82</v>
      </c>
      <c r="I13" s="6" t="s">
        <v>83</v>
      </c>
      <c r="J13" s="7" t="s">
        <v>32</v>
      </c>
      <c r="K13" s="9" t="n">
        <v>7394.65</v>
      </c>
      <c r="L13" s="7" t="s">
        <v>22</v>
      </c>
      <c r="M13" s="9" t="n">
        <v>7394.65</v>
      </c>
    </row>
  </sheetData>
  <autoFilter ref="A1:M13"/>
  <hyperlinks>
    <hyperlink ref="F2" r:id="rId1" display="https://deporteslaspalmasgc.com"/>
    <hyperlink ref="F3" r:id="rId2" display="https://www.gobiernodecanarias.org/boc/2019/245/001.html"/>
    <hyperlink ref="F4" r:id="rId3" display="http://cabildo.grancanaria.com/documents/10180/461059/Ordenanza+General+de+Subvenciones+del+Cabildo+de+Gran+Canaria./ba4aae17-0ce8-4464-9fa0-6e378c4113d0?version=1.0"/>
    <hyperlink ref="F5" r:id="rId4" display="https://ias.sedelectronica.es/"/>
    <hyperlink ref="F6" r:id="rId5" display="https://www.gobiernodecanarias.org/boc/2025/017/330.html"/>
    <hyperlink ref="F7" r:id="rId6" display="https://www.gobiernodecanarias.org/boc/2025/017/330.html"/>
    <hyperlink ref="F8" r:id="rId7" display="https://www.gobiernodecanarias.org/boc/2019/245/001.html"/>
    <hyperlink ref="F9" r:id="rId8" display="https://deporteslaspalmasgc.com"/>
    <hyperlink ref="F10" r:id="rId9" display="https://transparencia.grancanaria.com/documents/150668/1274749/Ordenanza+General+de+Subvenciones+del+Cabildo+de+Gran+Canaria.pdf/12857022-e8e6-c930-4d86-3b64c83a59be?t=1709038908494"/>
    <hyperlink ref="F11" r:id="rId10" display="https://sede.gobiernodecanarias.org/sede/"/>
    <hyperlink ref="F12" r:id="rId11" display="https://deporteslaspalmasgc.com"/>
    <hyperlink ref="F13" r:id="rId12" display="https://sede.gobiernodecanarias.org/sede/"/>
  </hyperlinks>
  <printOptions headings="false" gridLines="false" gridLinesSet="true" horizontalCentered="false" verticalCentered="false"/>
  <pageMargins left="0.4" right="0.4" top="0" bottom="0" header="0.511811023622047" footer="0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Subvenciones y Ayudas Públicas 2025 - 2026 · A.D. Minusválidos Econy&amp;R&amp;8 Página &amp;P de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2"/>
    <col collapsed="false" customWidth="true" hidden="false" outlineLevel="0" max="3" min="3" style="0" width="10"/>
    <col collapsed="false" customWidth="true" hidden="false" outlineLevel="0" max="4" min="4" style="0" width="18"/>
  </cols>
  <sheetData>
    <row r="2" customFormat="false" ht="15" hidden="false" customHeight="false" outlineLevel="0" collapsed="false">
      <c r="B2" s="10" t="s">
        <v>84</v>
      </c>
    </row>
    <row r="3" customFormat="false" ht="19.7" hidden="false" customHeight="false" outlineLevel="0" collapsed="false">
      <c r="B3" s="11" t="s">
        <v>85</v>
      </c>
    </row>
    <row r="4" customFormat="false" ht="15" hidden="false" customHeight="false" outlineLevel="0" collapsed="false">
      <c r="B4" s="12" t="s">
        <v>86</v>
      </c>
    </row>
    <row r="6" customFormat="false" ht="15" hidden="false" customHeight="false" outlineLevel="0" collapsed="false">
      <c r="B6" s="13" t="s">
        <v>87</v>
      </c>
    </row>
    <row r="7" customFormat="false" ht="15" hidden="false" customHeight="false" outlineLevel="0" collapsed="false">
      <c r="B7" s="14" t="s">
        <v>88</v>
      </c>
      <c r="C7" s="15"/>
      <c r="D7" s="16" t="n">
        <f aca="false">COUNTA(concesionesXLSX!$G$2:$G$13)</f>
        <v>12</v>
      </c>
    </row>
    <row r="8" customFormat="false" ht="15" hidden="false" customHeight="false" outlineLevel="0" collapsed="false">
      <c r="B8" s="14" t="s">
        <v>89</v>
      </c>
      <c r="C8" s="15"/>
      <c r="D8" s="17" t="n">
        <f aca="false">SUM(concesionesXLSX!$K$2:$K$13)</f>
        <v>423666.89</v>
      </c>
    </row>
    <row r="9" customFormat="false" ht="15" hidden="false" customHeight="false" outlineLevel="0" collapsed="false">
      <c r="B9" s="14" t="s">
        <v>90</v>
      </c>
      <c r="C9" s="15"/>
      <c r="D9" s="17" t="n">
        <f aca="false">SUM(concesionesXLSX!$M$2:$M$13)</f>
        <v>423666.89</v>
      </c>
    </row>
    <row r="10" customFormat="false" ht="15" hidden="false" customHeight="false" outlineLevel="0" collapsed="false">
      <c r="B10" s="14" t="s">
        <v>91</v>
      </c>
      <c r="C10" s="15"/>
      <c r="D10" s="18" t="str">
        <f aca="false">IF(ROUND(SUM(concesionesXLSX!$K$2:$K$13)-SUM(concesionesXLSX!$M$2:$M$13),2)=0,"OK","REVISAR")</f>
        <v>OK</v>
      </c>
    </row>
    <row r="12" customFormat="false" ht="15" hidden="false" customHeight="false" outlineLevel="0" collapsed="false">
      <c r="B12" s="13" t="s">
        <v>92</v>
      </c>
    </row>
    <row r="13" customFormat="false" ht="15" hidden="false" customHeight="false" outlineLevel="0" collapsed="false">
      <c r="B13" s="19" t="s">
        <v>93</v>
      </c>
      <c r="C13" s="20" t="s">
        <v>94</v>
      </c>
      <c r="D13" s="20" t="s">
        <v>10</v>
      </c>
    </row>
    <row r="14" customFormat="false" ht="15" hidden="false" customHeight="false" outlineLevel="0" collapsed="false">
      <c r="B14" s="21" t="s">
        <v>95</v>
      </c>
      <c r="C14" s="21" t="n">
        <f aca="false">COUNTIF(concesionesXLSX!$A$2:$A$13,"LOCAL")</f>
        <v>6</v>
      </c>
      <c r="D14" s="22" t="n">
        <f aca="false">SUMIFS(concesionesXLSX!$K$2:$K$13,concesionesXLSX!$A$2:$A$13,"LOCAL")</f>
        <v>226000</v>
      </c>
    </row>
    <row r="15" customFormat="false" ht="15" hidden="false" customHeight="false" outlineLevel="0" collapsed="false">
      <c r="B15" s="21" t="s">
        <v>96</v>
      </c>
      <c r="C15" s="21" t="n">
        <f aca="false">COUNTIF(concesionesXLSX!$A$2:$A$13,"AUTONOMICA")</f>
        <v>6</v>
      </c>
      <c r="D15" s="22" t="n">
        <f aca="false">SUMIFS(concesionesXLSX!$K$2:$K$13,concesionesXLSX!$A$2:$A$13,"AUTONOMICA")</f>
        <v>197666.89</v>
      </c>
    </row>
    <row r="16" customFormat="false" ht="15" hidden="false" customHeight="false" outlineLevel="0" collapsed="false">
      <c r="B16" s="23" t="s">
        <v>97</v>
      </c>
      <c r="C16" s="23" t="n">
        <f aca="false">SUM(C14:C15)</f>
        <v>12</v>
      </c>
      <c r="D16" s="24" t="n">
        <f aca="false">SUM(D14:D15)</f>
        <v>423666.89</v>
      </c>
    </row>
    <row r="18" customFormat="false" ht="15" hidden="false" customHeight="false" outlineLevel="0" collapsed="false">
      <c r="B18" s="13" t="s">
        <v>98</v>
      </c>
    </row>
    <row r="19" customFormat="false" ht="15" hidden="false" customHeight="false" outlineLevel="0" collapsed="false">
      <c r="B19" s="19" t="s">
        <v>93</v>
      </c>
      <c r="C19" s="20" t="s">
        <v>94</v>
      </c>
      <c r="D19" s="20" t="s">
        <v>10</v>
      </c>
    </row>
    <row r="20" customFormat="false" ht="15" hidden="false" customHeight="false" outlineLevel="0" collapsed="false">
      <c r="B20" s="21" t="s">
        <v>15</v>
      </c>
      <c r="C20" s="21" t="n">
        <f aca="false">COUNTIF(concesionesXLSX!$C$2:$C$13,"AYUNTAMIENTO DE LAS PALMAS DE GRAN CANARIA")</f>
        <v>3</v>
      </c>
      <c r="D20" s="22" t="n">
        <f aca="false">SUMIFS(concesionesXLSX!$K$2:$K$13,concesionesXLSX!$C$2:$C$13,"AYUNTAMIENTO DE LAS PALMAS DE GRAN CANARIA")</f>
        <v>78500</v>
      </c>
    </row>
    <row r="21" customFormat="false" ht="22.35" hidden="false" customHeight="false" outlineLevel="0" collapsed="false">
      <c r="B21" s="21" t="s">
        <v>25</v>
      </c>
      <c r="C21" s="21" t="n">
        <f aca="false">COUNTIF(concesionesXLSX!$C$2:$C$13,"CONSEJERÍA DE EDUCACIÓN, FORMACIÓN PROFESIONAL, ACTIVIDAD FÍSICA Y DEPORTES")</f>
        <v>6</v>
      </c>
      <c r="D21" s="22" t="n">
        <f aca="false">SUMIFS(concesionesXLSX!$K$2:$K$13,concesionesXLSX!$C$2:$C$13,"CONSEJERÍA DE EDUCACIÓN, FORMACIÓN PROFESIONAL, ACTIVIDAD FÍSICA Y DEPORTES")</f>
        <v>197666.89</v>
      </c>
    </row>
    <row r="22" customFormat="false" ht="15" hidden="false" customHeight="false" outlineLevel="0" collapsed="false">
      <c r="B22" s="21" t="s">
        <v>34</v>
      </c>
      <c r="C22" s="21" t="n">
        <f aca="false">COUNTIF(concesionesXLSX!$C$2:$C$13,"INSTITUTO INS. DE DEPORTES DE GRAN CANARIA")</f>
        <v>2</v>
      </c>
      <c r="D22" s="22" t="n">
        <f aca="false">SUMIFS(concesionesXLSX!$K$2:$K$13,concesionesXLSX!$C$2:$C$13,"INSTITUTO INS. DE DEPORTES DE GRAN CANARIA")</f>
        <v>132500</v>
      </c>
    </row>
    <row r="23" customFormat="false" ht="15" hidden="false" customHeight="false" outlineLevel="0" collapsed="false">
      <c r="B23" s="21" t="s">
        <v>40</v>
      </c>
      <c r="C23" s="21" t="n">
        <f aca="false">COUNTIF(concesionesXLSX!$C$2:$C$13,"INSTITUTO DE ATENCION SOCIAL Y SOCIO-SANITARIO")</f>
        <v>1</v>
      </c>
      <c r="D23" s="22" t="n">
        <f aca="false">SUMIFS(concesionesXLSX!$K$2:$K$13,concesionesXLSX!$C$2:$C$13,"INSTITUTO DE ATENCION SOCIAL Y SOCIO-SANITARIO")</f>
        <v>15000</v>
      </c>
    </row>
    <row r="24" customFormat="false" ht="15" hidden="false" customHeight="false" outlineLevel="0" collapsed="false">
      <c r="B24" s="23" t="s">
        <v>97</v>
      </c>
      <c r="C24" s="23" t="n">
        <f aca="false">SUM(C20:C23)</f>
        <v>12</v>
      </c>
      <c r="D24" s="24" t="n">
        <f aca="false">SUM(D20:D23)</f>
        <v>423666.89</v>
      </c>
    </row>
    <row r="26" customFormat="false" ht="15" hidden="false" customHeight="false" outlineLevel="0" collapsed="false">
      <c r="B26" s="13" t="s">
        <v>99</v>
      </c>
    </row>
    <row r="27" customFormat="false" ht="15" hidden="false" customHeight="false" outlineLevel="0" collapsed="false">
      <c r="B27" s="19" t="s">
        <v>93</v>
      </c>
      <c r="C27" s="20" t="s">
        <v>94</v>
      </c>
      <c r="D27" s="20" t="s">
        <v>10</v>
      </c>
    </row>
    <row r="28" customFormat="false" ht="15" hidden="false" customHeight="false" outlineLevel="0" collapsed="false">
      <c r="B28" s="21" t="s">
        <v>100</v>
      </c>
      <c r="C28" s="21" t="n">
        <f aca="false">SUMPRODUCT(--(RIGHT(concesionesXLSX!$H$2:$H$13,4)="2025"))</f>
        <v>2</v>
      </c>
      <c r="D28" s="22" t="n">
        <f aca="false">SUMPRODUCT(--(RIGHT(concesionesXLSX!$H$2:$H$13,4)="2025"),concesionesXLSX!$K$2:$K$13)</f>
        <v>14894.65</v>
      </c>
    </row>
    <row r="29" customFormat="false" ht="15" hidden="false" customHeight="false" outlineLevel="0" collapsed="false">
      <c r="B29" s="21" t="s">
        <v>101</v>
      </c>
      <c r="C29" s="21" t="n">
        <f aca="false">SUMPRODUCT(--(RIGHT(concesionesXLSX!$H$2:$H$13,4)="2026"))</f>
        <v>10</v>
      </c>
      <c r="D29" s="22" t="n">
        <f aca="false">SUMPRODUCT(--(RIGHT(concesionesXLSX!$H$2:$H$13,4)="2026"),concesionesXLSX!$K$2:$K$13)</f>
        <v>408772.24</v>
      </c>
    </row>
    <row r="30" customFormat="false" ht="15" hidden="false" customHeight="false" outlineLevel="0" collapsed="false">
      <c r="B30" s="23" t="s">
        <v>97</v>
      </c>
      <c r="C30" s="23" t="n">
        <f aca="false">SUM(C28:C29)</f>
        <v>12</v>
      </c>
      <c r="D30" s="24" t="n">
        <f aca="false">SUM(D28:D29)</f>
        <v>423666.89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2026-10-14T08:38:20Z</dcterms:created>
  <dc:creator>openpyxl</dc:creator>
  <dc:description/>
  <dc:language>en-US</dc:language>
  <cp:lastModifiedBy/>
  <dcterms:modified xsi:type="dcterms:W3CDTF">2026-10-14T08:38:20Z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